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plodge4-my.sharepoint.com/personal/mdicara_foplodge4_org/Documents/Desktop/"/>
    </mc:Choice>
  </mc:AlternateContent>
  <xr:revisionPtr revIDLastSave="52" documentId="8_{93B0EF1C-1CCB-4D90-B1EC-AAA5471258FE}" xr6:coauthVersionLast="47" xr6:coauthVersionMax="47" xr10:uidLastSave="{BA10F7D2-1F36-4D26-B6C8-7B70B6E3F7EA}"/>
  <bookViews>
    <workbookView xWindow="-120" yWindow="-120" windowWidth="29040" windowHeight="15720" xr2:uid="{8A6DA508-5AD4-4EDC-9DF0-EB2E41BA659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1" l="1"/>
  <c r="C13" i="1" s="1"/>
  <c r="A2" i="1"/>
  <c r="C10" i="1" s="1"/>
  <c r="A1" i="1"/>
  <c r="B12" i="1" s="1"/>
  <c r="C8" i="1" l="1"/>
  <c r="C9" i="1" s="1"/>
  <c r="C21" i="1"/>
  <c r="C17" i="1"/>
  <c r="C22" i="1"/>
  <c r="C23" i="1" s="1"/>
  <c r="C14" i="1" l="1"/>
  <c r="C15" i="1" s="1"/>
  <c r="C18" i="1"/>
  <c r="C19" i="1" s="1"/>
  <c r="C24" i="1" l="1"/>
  <c r="C26" i="1" s="1"/>
  <c r="C27" i="1" s="1"/>
  <c r="C28" i="1" s="1"/>
  <c r="C29" i="1" l="1"/>
  <c r="C32" i="1" l="1"/>
  <c r="C33" i="1" s="1"/>
  <c r="C34" i="1" s="1"/>
  <c r="C30" i="1"/>
  <c r="E6" i="1" s="1"/>
  <c r="I6" i="1" l="1"/>
  <c r="C35" i="1"/>
</calcChain>
</file>

<file path=xl/sharedStrings.xml><?xml version="1.0" encoding="utf-8"?>
<sst xmlns="http://schemas.openxmlformats.org/spreadsheetml/2006/main" count="42" uniqueCount="41">
  <si>
    <t>Pay Schedule Group:</t>
  </si>
  <si>
    <t>Leave is front loaded, but actually earned on a monthly basis.  If leaving before the end of the year, unearned leave will be deducted.</t>
  </si>
  <si>
    <t>Balance Date:</t>
  </si>
  <si>
    <t>Intended Retirement:</t>
  </si>
  <si>
    <t>Current Sick Hours:</t>
  </si>
  <si>
    <t>Additional Full Years:</t>
  </si>
  <si>
    <t>If retiring in the current year, the year will be subtracted out and full months for the partial year added below.</t>
  </si>
  <si>
    <t>Partial Year Full Months:</t>
  </si>
  <si>
    <t>Partial Year Partial Month:</t>
  </si>
  <si>
    <t>Credit for the final partial month will be credited if the 16th or after.</t>
  </si>
  <si>
    <t>Final Year Total Months:</t>
  </si>
  <si>
    <t>Current Sick Months:</t>
  </si>
  <si>
    <t>Current Sick Years:</t>
  </si>
  <si>
    <t>Sick Hours Adjustment:</t>
  </si>
  <si>
    <t>Additional Years Sick Days:</t>
  </si>
  <si>
    <t>Full months plus partial final month</t>
  </si>
  <si>
    <t>Credited months X Monthly Sick Earned, X 8 hours per day</t>
  </si>
  <si>
    <t>Additional Years Sick Days X 8 hours per day</t>
  </si>
  <si>
    <t>Projected Sick Hours:</t>
  </si>
  <si>
    <t>Final Sick Years Credit:</t>
  </si>
  <si>
    <t>Use or Lose Days:</t>
  </si>
  <si>
    <t>Current Sick Days:</t>
  </si>
  <si>
    <t>Current Sick Hours + Sick Hours (years) Adjustment + Sick Hours (months) Adjustment</t>
  </si>
  <si>
    <t>Projected Sick Days:</t>
  </si>
  <si>
    <t>Projected Sick Months (actual):</t>
  </si>
  <si>
    <t>Retirement Credit Sick Months:</t>
  </si>
  <si>
    <t>Retirement credit is whole months only, using standard rounding rules</t>
  </si>
  <si>
    <t>Retirement Credit Sick Years:</t>
  </si>
  <si>
    <t>Actual Months needed for credit:</t>
  </si>
  <si>
    <t>Due to rounding rules, 1/2 month is rounded up to next whole month.</t>
  </si>
  <si>
    <t>Month Credit Amount (days):</t>
  </si>
  <si>
    <t>(Monthly Sick Days Earned:)</t>
  </si>
  <si>
    <t>Annual Sick Days Earned:</t>
  </si>
  <si>
    <t>Actual Months over needed:</t>
  </si>
  <si>
    <t>Projected Sick Months (actual) - Actual Months needed for credit</t>
  </si>
  <si>
    <t>Actual Days over needed:</t>
  </si>
  <si>
    <t>Actual Months over needed X Month Credit Amount</t>
  </si>
  <si>
    <t>Actual Hours over needed:</t>
  </si>
  <si>
    <t>Actual Days over needed X 8 hours per day</t>
  </si>
  <si>
    <t>Number of days required to earn an additional month's credit toward retirement.</t>
  </si>
  <si>
    <t>FOP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</si>
</sst>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auto="1"/>
      </top>
      <bottom/>
      <diagonal/>
    </border>
    <border>
      <left/>
      <right/>
      <top style="mediumDashed">
        <color auto="1"/>
      </top>
      <bottom style="double">
        <color auto="1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 applyProtection="1"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4" fontId="0" fillId="0" borderId="1" xfId="0" applyNumberForma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2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1" fontId="0" fillId="0" borderId="0" xfId="0" applyNumberFormat="1" applyAlignment="1">
      <alignment horizontal="center"/>
    </xf>
    <xf numFmtId="0" fontId="0" fillId="0" borderId="2" xfId="0" applyBorder="1" applyAlignment="1">
      <alignment horizontal="center"/>
    </xf>
    <xf numFmtId="1" fontId="0" fillId="0" borderId="3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</cellXfs>
  <cellStyles count="1">
    <cellStyle name="Normal" xfId="0" builtinId="0"/>
  </cellStyles>
  <dxfs count="4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07F36-5E4F-42E9-B01B-ECAC5FCA9FD5}">
  <dimension ref="A1:K35"/>
  <sheetViews>
    <sheetView tabSelected="1" topLeftCell="B1" workbookViewId="0">
      <selection activeCell="C2" sqref="C2"/>
    </sheetView>
  </sheetViews>
  <sheetFormatPr defaultColWidth="8.85546875" defaultRowHeight="15" x14ac:dyDescent="0.25"/>
  <cols>
    <col min="1" max="1" width="10" hidden="1" customWidth="1"/>
    <col min="2" max="2" width="28.28515625" bestFit="1" customWidth="1"/>
    <col min="3" max="3" width="9.85546875" bestFit="1" customWidth="1"/>
    <col min="4" max="4" width="9.28515625" customWidth="1"/>
    <col min="10" max="10" width="9.7109375" bestFit="1" customWidth="1"/>
  </cols>
  <sheetData>
    <row r="1" spans="1:11" ht="15.75" thickBot="1" x14ac:dyDescent="0.3">
      <c r="A1" t="str">
        <f>IF(OR($J$2="",$G$4=""),"blank","good dates")</f>
        <v>blank</v>
      </c>
    </row>
    <row r="2" spans="1:11" ht="15.75" thickBot="1" x14ac:dyDescent="0.3">
      <c r="A2" t="str">
        <f>IF($C$2="","blank","good group")</f>
        <v>good group</v>
      </c>
      <c r="B2" s="4" t="s">
        <v>0</v>
      </c>
      <c r="C2" s="1" t="s">
        <v>40</v>
      </c>
      <c r="E2" s="19" t="s">
        <v>4</v>
      </c>
      <c r="F2" s="19"/>
      <c r="G2" s="2"/>
      <c r="H2" s="19" t="s">
        <v>2</v>
      </c>
      <c r="I2" s="19"/>
      <c r="J2" s="3"/>
    </row>
    <row r="3" spans="1:11" ht="15.75" thickBot="1" x14ac:dyDescent="0.3">
      <c r="A3" t="str">
        <f>IF($G$2="","blank","good hours")</f>
        <v>blank</v>
      </c>
      <c r="B3" s="4"/>
      <c r="E3" s="4"/>
      <c r="F3" s="4"/>
      <c r="G3" s="5"/>
      <c r="H3" s="4"/>
      <c r="I3" s="4"/>
      <c r="J3" s="6"/>
    </row>
    <row r="4" spans="1:11" ht="15.75" thickBot="1" x14ac:dyDescent="0.3">
      <c r="E4" s="19" t="s">
        <v>3</v>
      </c>
      <c r="F4" s="19"/>
      <c r="G4" s="3"/>
    </row>
    <row r="5" spans="1:11" ht="15.75" thickBot="1" x14ac:dyDescent="0.3">
      <c r="C5" s="4"/>
      <c r="D5" s="4"/>
      <c r="E5" s="6"/>
      <c r="F5" s="7"/>
      <c r="G5" s="7"/>
      <c r="H5" s="7"/>
      <c r="I5" s="8"/>
    </row>
    <row r="6" spans="1:11" ht="15.75" thickBot="1" x14ac:dyDescent="0.3">
      <c r="C6" s="17" t="s">
        <v>19</v>
      </c>
      <c r="D6" s="18"/>
      <c r="E6" s="9" t="str">
        <f>$C$30</f>
        <v/>
      </c>
      <c r="G6" s="17" t="s">
        <v>20</v>
      </c>
      <c r="H6" s="18"/>
      <c r="I6" s="9" t="str">
        <f>$C$34</f>
        <v/>
      </c>
    </row>
    <row r="7" spans="1:11" x14ac:dyDescent="0.25">
      <c r="E7" s="4"/>
      <c r="F7" s="4"/>
      <c r="H7" s="4"/>
      <c r="I7" s="4"/>
    </row>
    <row r="8" spans="1:11" ht="14.45" customHeight="1" x14ac:dyDescent="0.25">
      <c r="B8" s="4" t="s">
        <v>32</v>
      </c>
      <c r="C8" s="4">
        <f>IF($A$2="blank","",IF($C$2="FOP",15,11))</f>
        <v>15</v>
      </c>
      <c r="D8" s="20" t="s">
        <v>1</v>
      </c>
      <c r="E8" s="20"/>
      <c r="F8" s="20"/>
      <c r="G8" s="20"/>
      <c r="H8" s="20"/>
      <c r="I8" s="20"/>
      <c r="J8" s="20"/>
    </row>
    <row r="9" spans="1:11" x14ac:dyDescent="0.25">
      <c r="B9" s="4" t="s">
        <v>31</v>
      </c>
      <c r="C9" s="5">
        <f>IF($A$2="blank","",C8/12)</f>
        <v>1.25</v>
      </c>
      <c r="D9" s="20"/>
      <c r="E9" s="20"/>
      <c r="F9" s="20"/>
      <c r="G9" s="20"/>
      <c r="H9" s="20"/>
      <c r="I9" s="20"/>
      <c r="J9" s="20"/>
    </row>
    <row r="10" spans="1:11" x14ac:dyDescent="0.25">
      <c r="B10" s="4" t="s">
        <v>30</v>
      </c>
      <c r="C10" s="4">
        <f>IF($A$2="blank","",IF($C$2="FOP",22,16))</f>
        <v>22</v>
      </c>
      <c r="D10" s="16" t="s">
        <v>39</v>
      </c>
      <c r="E10" s="16"/>
      <c r="F10" s="16"/>
      <c r="G10" s="16"/>
      <c r="H10" s="16"/>
      <c r="I10" s="16"/>
      <c r="J10" s="16"/>
      <c r="K10" s="16"/>
    </row>
    <row r="12" spans="1:11" x14ac:dyDescent="0.25">
      <c r="B12" s="19" t="str">
        <f>IF($A$1="blank","",IF(YEAR($G$4)=YEAR($J$2),"Retiring this year","Retiring in the future"))</f>
        <v/>
      </c>
      <c r="C12" s="19"/>
    </row>
    <row r="13" spans="1:11" x14ac:dyDescent="0.25">
      <c r="B13" s="4" t="s">
        <v>21</v>
      </c>
      <c r="C13" s="5" t="str">
        <f>IF($A$3="blank","",IF($A$3="","",$G$2/8))</f>
        <v/>
      </c>
    </row>
    <row r="14" spans="1:11" x14ac:dyDescent="0.25">
      <c r="B14" s="4" t="s">
        <v>11</v>
      </c>
      <c r="C14" s="12" t="str">
        <f>IF($A$3="blank","",ROUND($C$13/$C$10,0))</f>
        <v/>
      </c>
    </row>
    <row r="15" spans="1:11" x14ac:dyDescent="0.25">
      <c r="B15" s="4" t="s">
        <v>12</v>
      </c>
      <c r="C15" s="5" t="str">
        <f>IF($A$3="blank","",C14/12)</f>
        <v/>
      </c>
    </row>
    <row r="16" spans="1:11" x14ac:dyDescent="0.25">
      <c r="B16" s="4"/>
      <c r="C16" s="5"/>
    </row>
    <row r="17" spans="2:11" x14ac:dyDescent="0.25">
      <c r="B17" s="4" t="s">
        <v>5</v>
      </c>
      <c r="C17" s="4" t="str">
        <f>IF(OR($A$1="blank",$A$2="blank"),"",YEAR($G$4)-YEAR($J$2)-1)</f>
        <v/>
      </c>
      <c r="D17" s="20" t="s">
        <v>6</v>
      </c>
      <c r="E17" s="20"/>
      <c r="F17" s="20"/>
      <c r="G17" s="20"/>
      <c r="H17" s="20"/>
      <c r="I17" s="20"/>
      <c r="J17" s="20"/>
    </row>
    <row r="18" spans="2:11" ht="15.75" thickBot="1" x14ac:dyDescent="0.3">
      <c r="B18" s="4" t="s">
        <v>14</v>
      </c>
      <c r="C18" s="4" t="str">
        <f>IF(OR($A$1="blank",$A$2="blank"),"",$C$17*$C$8)</f>
        <v/>
      </c>
      <c r="D18" s="20"/>
      <c r="E18" s="20"/>
      <c r="F18" s="20"/>
      <c r="G18" s="20"/>
      <c r="H18" s="20"/>
      <c r="I18" s="20"/>
      <c r="J18" s="20"/>
    </row>
    <row r="19" spans="2:11" ht="15.75" thickTop="1" x14ac:dyDescent="0.25">
      <c r="B19" s="4" t="s">
        <v>13</v>
      </c>
      <c r="C19" s="13" t="str">
        <f>IF(OR($A$1="blank",$A$2="blank"),"",$C$18*8)</f>
        <v/>
      </c>
      <c r="D19" s="16" t="s">
        <v>17</v>
      </c>
      <c r="E19" s="16"/>
      <c r="F19" s="16"/>
      <c r="G19" s="16"/>
      <c r="H19" s="16"/>
      <c r="I19" s="16"/>
      <c r="J19" s="16"/>
    </row>
    <row r="20" spans="2:11" x14ac:dyDescent="0.25">
      <c r="B20" s="4"/>
      <c r="C20" s="4"/>
      <c r="D20" s="10"/>
      <c r="E20" s="10"/>
      <c r="F20" s="10"/>
      <c r="G20" s="10"/>
      <c r="H20" s="10"/>
      <c r="I20" s="10"/>
      <c r="J20" s="10"/>
    </row>
    <row r="21" spans="2:11" x14ac:dyDescent="0.25">
      <c r="B21" s="4" t="s">
        <v>7</v>
      </c>
      <c r="C21" s="12" t="str">
        <f>IF(OR($A$1="blank",$A$2="blank"),"",MONTH($G$4)-1)</f>
        <v/>
      </c>
    </row>
    <row r="22" spans="2:11" ht="15.75" thickBot="1" x14ac:dyDescent="0.3">
      <c r="B22" s="4" t="s">
        <v>8</v>
      </c>
      <c r="C22" s="4" t="str">
        <f>IF(OR($A$1="blank",$A$2="blank"),"",IF(DAY($G$4)&gt;15,1,0))</f>
        <v/>
      </c>
      <c r="D22" s="16" t="s">
        <v>9</v>
      </c>
      <c r="E22" s="16"/>
      <c r="F22" s="16"/>
      <c r="G22" s="16"/>
      <c r="H22" s="16"/>
      <c r="I22" s="16"/>
      <c r="J22" s="16"/>
    </row>
    <row r="23" spans="2:11" ht="15.75" thickBot="1" x14ac:dyDescent="0.3">
      <c r="B23" s="4" t="s">
        <v>10</v>
      </c>
      <c r="C23" s="14" t="str">
        <f>IF(OR($A$1="blank",$A$2="blank"),"",SUM($C$21:$C$22))</f>
        <v/>
      </c>
      <c r="D23" s="16" t="s">
        <v>15</v>
      </c>
      <c r="E23" s="16"/>
      <c r="F23" s="16"/>
      <c r="G23" s="16"/>
      <c r="H23" s="16"/>
      <c r="I23" s="16"/>
      <c r="J23" s="16"/>
    </row>
    <row r="24" spans="2:11" ht="15.75" thickTop="1" x14ac:dyDescent="0.25">
      <c r="B24" s="4" t="s">
        <v>13</v>
      </c>
      <c r="C24" s="5" t="str">
        <f>IF(OR($A$1="blank",$A$2="blank"),"",($C$23*$C$9)*8)</f>
        <v/>
      </c>
      <c r="D24" s="16" t="s">
        <v>16</v>
      </c>
      <c r="E24" s="16"/>
      <c r="F24" s="16"/>
      <c r="G24" s="16"/>
      <c r="H24" s="16"/>
      <c r="I24" s="16"/>
      <c r="J24" s="16"/>
    </row>
    <row r="26" spans="2:11" x14ac:dyDescent="0.25">
      <c r="B26" s="4" t="s">
        <v>18</v>
      </c>
      <c r="C26" s="5" t="str">
        <f>IF(OR($A$1="blank",$A$2="blank",$A$3="blank"),"",$G$2+$C$19+$C$24)</f>
        <v/>
      </c>
      <c r="D26" s="16" t="s">
        <v>22</v>
      </c>
      <c r="E26" s="16"/>
      <c r="F26" s="16"/>
      <c r="G26" s="16"/>
      <c r="H26" s="16"/>
      <c r="I26" s="16"/>
      <c r="J26" s="16"/>
      <c r="K26" s="16"/>
    </row>
    <row r="27" spans="2:11" x14ac:dyDescent="0.25">
      <c r="B27" s="4" t="s">
        <v>23</v>
      </c>
      <c r="C27" s="5" t="str">
        <f>IF(OR($A$1="blank",$A$2="blank",$A$3="blank"),"",$C$26/8)</f>
        <v/>
      </c>
      <c r="D27" s="11"/>
      <c r="E27" s="11"/>
      <c r="F27" s="11"/>
      <c r="G27" s="11"/>
      <c r="H27" s="11"/>
      <c r="I27" s="11"/>
      <c r="J27" s="11"/>
      <c r="K27" s="11"/>
    </row>
    <row r="28" spans="2:11" x14ac:dyDescent="0.25">
      <c r="B28" s="4" t="s">
        <v>24</v>
      </c>
      <c r="C28" s="5" t="str">
        <f>IF(OR($A$1="blank",$A$2="blank",$A$3="blank"),"",$C$27/$C$10)</f>
        <v/>
      </c>
    </row>
    <row r="29" spans="2:11" x14ac:dyDescent="0.25">
      <c r="B29" s="4" t="s">
        <v>25</v>
      </c>
      <c r="C29" s="12" t="str">
        <f>IF(OR($A$1="blank",$A$2="blank",$A$3="blank"),"",ROUND($C$28,0))</f>
        <v/>
      </c>
      <c r="D29" s="16" t="s">
        <v>26</v>
      </c>
      <c r="E29" s="16"/>
      <c r="F29" s="16"/>
      <c r="G29" s="16"/>
      <c r="H29" s="16"/>
      <c r="I29" s="16"/>
      <c r="J29" s="16"/>
    </row>
    <row r="30" spans="2:11" x14ac:dyDescent="0.25">
      <c r="B30" s="4" t="s">
        <v>27</v>
      </c>
      <c r="C30" s="5" t="str">
        <f>IF(OR($A$1="blank",$A$2="blank",$A$3="blank"),"",$C$29/12)</f>
        <v/>
      </c>
    </row>
    <row r="32" spans="2:11" x14ac:dyDescent="0.25">
      <c r="B32" s="4" t="s">
        <v>28</v>
      </c>
      <c r="C32" s="15" t="str">
        <f>IF(OR($A$1="blank",$A$2="blank",$A$3="blank"),"",$C$29-0.5)</f>
        <v/>
      </c>
      <c r="D32" s="16" t="s">
        <v>29</v>
      </c>
      <c r="E32" s="16"/>
      <c r="F32" s="16"/>
      <c r="G32" s="16"/>
      <c r="H32" s="16"/>
      <c r="I32" s="16"/>
      <c r="J32" s="16"/>
    </row>
    <row r="33" spans="2:10" x14ac:dyDescent="0.25">
      <c r="B33" s="4" t="s">
        <v>33</v>
      </c>
      <c r="C33" s="5" t="str">
        <f>IF(OR($A$1="blank",$A$2="blank",$A$3="blank"),"",$C$28-$C$32)</f>
        <v/>
      </c>
      <c r="D33" s="16" t="s">
        <v>34</v>
      </c>
      <c r="E33" s="16"/>
      <c r="F33" s="16"/>
      <c r="G33" s="16"/>
      <c r="H33" s="16"/>
      <c r="I33" s="16"/>
      <c r="J33" s="16"/>
    </row>
    <row r="34" spans="2:10" x14ac:dyDescent="0.25">
      <c r="B34" s="4" t="s">
        <v>35</v>
      </c>
      <c r="C34" s="5" t="str">
        <f>IF(OR($A$1="blank",$A$2="blank",$A$3="blank"),"",$C$33*$C$10)</f>
        <v/>
      </c>
      <c r="D34" s="16" t="s">
        <v>36</v>
      </c>
      <c r="E34" s="16"/>
      <c r="F34" s="16"/>
      <c r="G34" s="16"/>
      <c r="H34" s="16"/>
      <c r="I34" s="16"/>
      <c r="J34" s="16"/>
    </row>
    <row r="35" spans="2:10" x14ac:dyDescent="0.25">
      <c r="B35" s="4" t="s">
        <v>37</v>
      </c>
      <c r="C35" s="5" t="str">
        <f>IF(OR($A$1="blank",$A$2="blank",$A$3="blank"),"",$C$34*8)</f>
        <v/>
      </c>
      <c r="D35" s="16" t="s">
        <v>38</v>
      </c>
      <c r="E35" s="16"/>
      <c r="F35" s="16"/>
      <c r="G35" s="16"/>
      <c r="H35" s="16"/>
      <c r="I35" s="16"/>
      <c r="J35" s="16"/>
    </row>
  </sheetData>
  <sheetProtection sheet="1" objects="1" scenarios="1" selectLockedCells="1"/>
  <mergeCells count="19">
    <mergeCell ref="E2:F2"/>
    <mergeCell ref="H2:I2"/>
    <mergeCell ref="E4:F4"/>
    <mergeCell ref="D33:J33"/>
    <mergeCell ref="D34:J34"/>
    <mergeCell ref="D35:J35"/>
    <mergeCell ref="C6:D6"/>
    <mergeCell ref="D10:K10"/>
    <mergeCell ref="G6:H6"/>
    <mergeCell ref="D26:K26"/>
    <mergeCell ref="D29:J29"/>
    <mergeCell ref="D32:J32"/>
    <mergeCell ref="B12:C12"/>
    <mergeCell ref="D17:J18"/>
    <mergeCell ref="D22:J22"/>
    <mergeCell ref="D23:J23"/>
    <mergeCell ref="D24:J24"/>
    <mergeCell ref="D19:J19"/>
    <mergeCell ref="D8:J9"/>
  </mergeCells>
  <conditionalFormatting sqref="C2 G2 J2 G4">
    <cfRule type="cellIs" dxfId="3" priority="4" operator="equal">
      <formula>""</formula>
    </cfRule>
  </conditionalFormatting>
  <conditionalFormatting sqref="E6">
    <cfRule type="cellIs" dxfId="2" priority="3" operator="notEqual">
      <formula>""</formula>
    </cfRule>
  </conditionalFormatting>
  <conditionalFormatting sqref="G6:I6">
    <cfRule type="expression" dxfId="1" priority="1">
      <formula>AND($I$6&lt;&gt;"",$I$6&gt;0)</formula>
    </cfRule>
    <cfRule type="expression" dxfId="0" priority="2">
      <formula>AND($I$6&lt;&gt;"",$I$6=0)</formula>
    </cfRule>
  </conditionalFormatting>
  <dataValidations count="4">
    <dataValidation type="date" operator="lessThanOrEqual" allowBlank="1" showInputMessage="1" showErrorMessage="1" errorTitle="Future Date" error="Balance date cannot be in the future." sqref="J2:J3" xr:uid="{B8C6F3F7-6875-47D9-AAC1-713FA47105C6}">
      <formula1>TODAY()</formula1>
    </dataValidation>
    <dataValidation type="decimal" operator="greaterThanOrEqual" allowBlank="1" showInputMessage="1" showErrorMessage="1" sqref="G2:G3" xr:uid="{351342E1-45A0-42D2-86E7-3DEB18659C19}">
      <formula1>0</formula1>
    </dataValidation>
    <dataValidation type="list" showInputMessage="1" showErrorMessage="1" sqref="C2:C3 C5 E4" xr:uid="{015195D6-36B4-41FB-8BBA-777BAAE138B1}">
      <formula1>"FOP,Exec Corps"</formula1>
    </dataValidation>
    <dataValidation type="date" operator="greaterThanOrEqual" allowBlank="1" showInputMessage="1" showErrorMessage="1" errorTitle="Past Date" error="Intended Retirement date cannot be in the past." sqref="E5 G4" xr:uid="{849BF8F1-57FE-41A5-A0AF-4E8F71847757}">
      <formula1>TODAY()</formula1>
    </dataValidation>
  </dataValidation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Mike DiCara</cp:lastModifiedBy>
  <dcterms:created xsi:type="dcterms:W3CDTF">2024-10-10T11:35:11Z</dcterms:created>
  <dcterms:modified xsi:type="dcterms:W3CDTF">2025-03-17T17:08:41Z</dcterms:modified>
</cp:coreProperties>
</file>